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S:\水道・下水道係\11 支庁・保健所等報告書類・通知\05公営企業に係る経営比較分析表\【R70204〆切】公営企業に係る経営比較分析表（令和５年度決算）の分析等について\"/>
    </mc:Choice>
  </mc:AlternateContent>
  <xr:revisionPtr revIDLastSave="0" documentId="13_ncr:1_{76547096-79A5-49A5-AF77-2456ED74D718}" xr6:coauthVersionLast="45" xr6:coauthVersionMax="45" xr10:uidLastSave="{00000000-0000-0000-0000-000000000000}"/>
  <workbookProtection workbookAlgorithmName="SHA-512" workbookHashValue="9cCDLcKBsVrIdaAvjUxQaqs0VqSkh1Fe6TE5/0dIW05JLvQdWHatzALCaSBT38aal92BlatXEwcs/sY+fhHZ0A==" workbookSaltValue="Bmf8rhW9XD4voEHo8Ue6lQ==" workbookSpinCount="100000" lockStructure="1"/>
  <bookViews>
    <workbookView xWindow="810" yWindow="-120" windowWidth="28110" windowHeight="164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85" i="4"/>
  <c r="BB10" i="4"/>
  <c r="I10" i="4"/>
  <c r="B10" i="4"/>
  <c r="BB8" i="4"/>
  <c r="AT8" i="4"/>
  <c r="AD8" i="4"/>
  <c r="W8" i="4"/>
  <c r="P8" i="4"/>
  <c r="I8" i="4"/>
  <c r="B8" i="4"/>
  <c r="B6"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<sst xmlns="http://schemas.openxmlformats.org/spreadsheetml/2006/main" count="233" uniqueCount="118">
  <si>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</si>
  <si>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</si>
  <si>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</si>
  <si>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</si>
  <si>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</si>
  <si>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</si>
  <si>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</si>
  <si>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</si>
  <si>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</si>
  <si>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</si>
  <si>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</si>
  <si>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</si>
  <si>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</si>
  <si>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</si>
  <si>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</si>
  <si>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</si>
  <si>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</si>
  <si>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</si>
  <si>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</si>
  <si>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</si>
  <si>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</si>
  <si>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</si>
  <si>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</si>
  <si>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</si>
  <si>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</si>
  <si>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</si>
  <si>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</si>
  <si>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</si>
  <si>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</si>
  <si>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</si>
  <si>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</si>
  <si>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</si>
  <si>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</si>
  <si>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</si>
  <si>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</si>
  <si>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</si>
  <si>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</si>
  <si>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</si>
  <si>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</si>
  <si>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</si>
  <si>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</si>
  <si>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</si>
  <si>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</si>
  <si>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</si>
  <si>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</si>
  <si>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</si>
  <si>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</si>
  <si>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</si>
  <si>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</si>
  <si>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</si>
  <si>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</si>
  <si>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</si>
  <si>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</si>
  <si>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</si>
  <si>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</si>
  <si>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</si>
  <si>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</si>
  <si>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</si>
  <si>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</si>
  <si>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</si>
  <si>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</si>
  <si>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</si>
  <si>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</si>
  <si>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</si>
  <si>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</si>
  <si>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</si>
  <si>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</si>
  <si>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</si>
  <si>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</si>
  <si>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</si>
  <si>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</si>
  <si>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</si>
  <si>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</si>
  <si>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</si>
  <si>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</si>
  <si>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</si>
  <si>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</si>
  <si>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</si>
  <si>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</si>
  <si>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</si>
  <si>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</si>
  <si>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</si>
  <si>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</si>
  <si>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</si>
  <si>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</si>
  <si>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</si>
  <si>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</si>
  <si>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</si>
  <si>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</si>
  <si>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</si>
  <si>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</si>
  <si>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</si>
  <si>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</si>
  <si>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</si>
  <si>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</si>
  <si>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</si>
  <si>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幌加内町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</si>
  <si>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</si>
  <si>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</si>
  <si>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</si>
  <si>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</si>
  <si>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</si>
  <si>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</si>
  <si>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</si>
  <si>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</si>
  <si>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</si>
  <si>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</si>
  <si>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</si>
  <si>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</si>
  <si>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</si>
  <si>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</si>
  <si>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</si>
  <si>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</si>
  <si>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</si>
  <si>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</si>
  <si>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当町は人口減少により増収が見込めない状況であり、一般会計からの繰入により運営している状況にある。この分析表を活用していく事と公営企業会計が令和6年度より開始するので料金の改定等の検討し、各比率の改善及び経営の安定化を図る。</t>
    <rPh sb="61" eb="62">
      <t>コト</t>
    </rPh>
    <rPh sb="63" eb="69">
      <t>コウエイキギョウカイケイ</t>
    </rPh>
    <rPh sb="70" eb="72">
      <t>レイワ</t>
    </rPh>
    <rPh sb="73" eb="75">
      <t>ネンド</t>
    </rPh>
    <rPh sb="77" eb="79">
      <t>カイシ</t>
    </rPh>
    <rPh sb="83" eb="85">
      <t>リョウキン</t>
    </rPh>
    <rPh sb="86" eb="88">
      <t>カイテイ</t>
    </rPh>
    <rPh sb="88" eb="89">
      <t>トウ</t>
    </rPh>
    <rPh sb="90" eb="92">
      <t>ケントウ</t>
    </rPh>
    <rPh sb="94" eb="97">
      <t>カクヒリツ</t>
    </rPh>
    <rPh sb="98" eb="101">
      <t>カイゼンオヨ</t>
    </rPh>
    <rPh sb="102" eb="104">
      <t>ケイエイ</t>
    </rPh>
    <rPh sb="105" eb="108">
      <t>アンテイカ</t>
    </rPh>
    <rPh sb="109" eb="110">
      <t>ハカ</t>
    </rPh>
    <phoneticPr fontId="4"/>
  </si>
  <si>
    <t>○管路更新率
近年の管路更新率は低い状態にあり、耐用年数等を勘案し、更新を検討する。耐震化計画の策定もあった為、こちらも踏まえた上で更新を進めていく。</t>
    <rPh sb="24" eb="29">
      <t>タイヨウネンスウトウ</t>
    </rPh>
    <rPh sb="30" eb="32">
      <t>カンアン</t>
    </rPh>
    <rPh sb="34" eb="36">
      <t>コウシン</t>
    </rPh>
    <rPh sb="37" eb="39">
      <t>ケントウ</t>
    </rPh>
    <rPh sb="42" eb="47">
      <t>タイシンカケイカク</t>
    </rPh>
    <rPh sb="48" eb="50">
      <t>サクテイ</t>
    </rPh>
    <rPh sb="54" eb="55">
      <t>タメ</t>
    </rPh>
    <rPh sb="60" eb="61">
      <t>フ</t>
    </rPh>
    <rPh sb="64" eb="65">
      <t>ウエ</t>
    </rPh>
    <rPh sb="66" eb="68">
      <t>コウシン</t>
    </rPh>
    <rPh sb="69" eb="70">
      <t>スス</t>
    </rPh>
    <phoneticPr fontId="4"/>
  </si>
  <si>
    <t>○料金回収率・収益的収支比率
一時期料金を減免し、減免分を交付金でカバーする事業を行っていた為、料金回収率で見ると例年より低くなっている。だが、収益的収支比率の方では交付金分も算入されていてもなお減少傾向にあるので公営企業会計に移管後の経営戦略改定を基に料金改定等の対応を検討していく。
○企業債残高対給水収益比率
近年は企業債を発行して行う事業がなく、企業債の償還のみとなり残高が減っている為、今後は比率の改善傾向となる。
○施設利用率
7割弱の利用率を維持しており、給水量が増えたとしても余力があり対応が可能なためこの利用率を維持していく。
○有収率
令和5年度は一時期料金を減免し、減免分を交付金でカバーする事業を行っていた為、料金と有収水量で計算するこの率だと低く見えてしまいますが、減免分を算入しても大きく変化はないが、減少傾向にはあるので漏水等の発見・修繕に努める。</t>
    <rPh sb="15" eb="18">
      <t>イチジキ</t>
    </rPh>
    <rPh sb="18" eb="20">
      <t>リョウキン</t>
    </rPh>
    <rPh sb="21" eb="23">
      <t>ゲンメン</t>
    </rPh>
    <rPh sb="25" eb="28">
      <t>ゲンメンブン</t>
    </rPh>
    <rPh sb="29" eb="32">
      <t>コウフキン</t>
    </rPh>
    <rPh sb="38" eb="40">
      <t>ジギョウ</t>
    </rPh>
    <rPh sb="41" eb="42">
      <t>オコナ</t>
    </rPh>
    <rPh sb="46" eb="47">
      <t>タメ</t>
    </rPh>
    <rPh sb="48" eb="53">
      <t>リョウキンカイシュウリツ</t>
    </rPh>
    <rPh sb="54" eb="55">
      <t>ミ</t>
    </rPh>
    <rPh sb="57" eb="59">
      <t>レイネン</t>
    </rPh>
    <rPh sb="61" eb="62">
      <t>ヒク</t>
    </rPh>
    <rPh sb="72" eb="77">
      <t>シュウエキテキシュウシ</t>
    </rPh>
    <rPh sb="77" eb="79">
      <t>ヒリツ</t>
    </rPh>
    <rPh sb="80" eb="81">
      <t>ホウ</t>
    </rPh>
    <rPh sb="83" eb="87">
      <t>コウフキンブン</t>
    </rPh>
    <rPh sb="88" eb="90">
      <t>サンニュウ</t>
    </rPh>
    <rPh sb="98" eb="102">
      <t>ゲンショウケイコウ</t>
    </rPh>
    <rPh sb="107" eb="113">
      <t>コウエイキギョウカイケイ</t>
    </rPh>
    <rPh sb="114" eb="116">
      <t>イカン</t>
    </rPh>
    <rPh sb="116" eb="117">
      <t>ゴ</t>
    </rPh>
    <rPh sb="118" eb="122">
      <t>ケイエイセンリャク</t>
    </rPh>
    <rPh sb="122" eb="124">
      <t>カイテイ</t>
    </rPh>
    <rPh sb="125" eb="126">
      <t>モト</t>
    </rPh>
    <rPh sb="127" eb="131">
      <t>リョウキンカイテイ</t>
    </rPh>
    <rPh sb="131" eb="132">
      <t>トウ</t>
    </rPh>
    <rPh sb="133" eb="135">
      <t>タイオウ</t>
    </rPh>
    <rPh sb="136" eb="138">
      <t>ケントウ</t>
    </rPh>
    <rPh sb="192" eb="193">
      <t>ヘ</t>
    </rPh>
    <rPh sb="197" eb="198">
      <t>タメ</t>
    </rPh>
    <rPh sb="199" eb="201">
      <t>コンゴ</t>
    </rPh>
    <rPh sb="202" eb="204">
      <t>ヒリツ</t>
    </rPh>
    <rPh sb="205" eb="209">
      <t>カイゼンケイコウ</t>
    </rPh>
    <rPh sb="230" eb="232">
      <t>イジ</t>
    </rPh>
    <rPh sb="287" eb="290">
      <t>イチジキ</t>
    </rPh>
    <rPh sb="290" eb="292">
      <t>リョウキン</t>
    </rPh>
    <rPh sb="293" eb="295">
      <t>ゲンメン</t>
    </rPh>
    <rPh sb="297" eb="300">
      <t>ゲンメンブン</t>
    </rPh>
    <rPh sb="301" eb="304">
      <t>コウフキン</t>
    </rPh>
    <rPh sb="310" eb="312">
      <t>ジギョウ</t>
    </rPh>
    <rPh sb="313" eb="314">
      <t>オコナ</t>
    </rPh>
    <rPh sb="318" eb="319">
      <t>タメ</t>
    </rPh>
    <rPh sb="320" eb="322">
      <t>リョウキン</t>
    </rPh>
    <rPh sb="323" eb="327">
      <t>ユウシュウスイリョウ</t>
    </rPh>
    <rPh sb="328" eb="330">
      <t>ケイサン</t>
    </rPh>
    <rPh sb="334" eb="335">
      <t>リツ</t>
    </rPh>
    <rPh sb="337" eb="338">
      <t>ヒク</t>
    </rPh>
    <rPh sb="339" eb="340">
      <t>ミ</t>
    </rPh>
    <rPh sb="349" eb="352">
      <t>ゲンメンブン</t>
    </rPh>
    <rPh sb="353" eb="355">
      <t>サンニュウ</t>
    </rPh>
    <rPh sb="358" eb="359">
      <t>オオ</t>
    </rPh>
    <rPh sb="361" eb="363">
      <t>ヘンカ</t>
    </rPh>
    <rPh sb="368" eb="372">
      <t>ゲンショウケイコウ</t>
    </rPh>
    <rPh sb="378" eb="381">
      <t>ロウスイトウ</t>
    </rPh>
    <rPh sb="382" eb="384">
      <t>ハッケン</t>
    </rPh>
    <rPh sb="385" eb="387">
      <t>シュウゼン</t>
    </rPh>
    <rPh sb="388" eb="38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</si>
</sst>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75-4AAB-8EF5-B055AD7C8C6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7E75-4AAB-8EF5-B055AD7C8C6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64.42</c:v>
                </c:pt>
                <c:pt idx="1">
                  <c:v>65.48</c:v>
                </c:pt>
                <c:pt idx="2">
                  <c:v>70.790000000000006</c:v>
                </c:pt>
                <c:pt idx="3">
                  <c:v>69.84</c:v>
                </c:pt>
                <c:pt idx="4">
                  <c:v>65.66</c:v>
                </c:pt>
              </c:numCache>
            </c:numRef>
          </c:val>
          <c:extLst>
            <c:ext xmlns:c16="http://schemas.microsoft.com/office/drawing/2014/chart" uri="{C3380CC4-5D6E-409C-BE32-E72D297353CC}">
              <c16:uniqueId val="{00000000-E7EA-4A25-A54F-11AEABC1B8E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E7EA-4A25-A54F-11AEABC1B8E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71.19</c:v>
                </c:pt>
                <c:pt idx="1">
                  <c:v>72.55</c:v>
                </c:pt>
                <c:pt idx="2">
                  <c:v>65.849999999999994</c:v>
                </c:pt>
                <c:pt idx="3">
                  <c:v>63.86</c:v>
                </c:pt>
                <c:pt idx="4">
                  <c:v>63.3</c:v>
                </c:pt>
              </c:numCache>
            </c:numRef>
          </c:val>
          <c:extLst>
            <c:ext xmlns:c16="http://schemas.microsoft.com/office/drawing/2014/chart" uri="{C3380CC4-5D6E-409C-BE32-E72D297353CC}">
              <c16:uniqueId val="{00000000-9885-4B7A-B0D5-13A146572A6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9885-4B7A-B0D5-13A146572A6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40.24</c:v>
                </c:pt>
                <c:pt idx="1">
                  <c:v>43.1</c:v>
                </c:pt>
                <c:pt idx="2">
                  <c:v>38.9</c:v>
                </c:pt>
                <c:pt idx="3">
                  <c:v>35.54</c:v>
                </c:pt>
                <c:pt idx="4">
                  <c:v>40.06</c:v>
                </c:pt>
              </c:numCache>
            </c:numRef>
          </c:val>
          <c:extLst>
            <c:ext xmlns:c16="http://schemas.microsoft.com/office/drawing/2014/chart" uri="{C3380CC4-5D6E-409C-BE32-E72D297353CC}">
              <c16:uniqueId val="{00000000-045C-4279-A488-62F884B78DD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045C-4279-A488-62F884B78DD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6B-4831-AA70-74D4A72EEBC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6B-4831-AA70-74D4A72EEBC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43-4A74-86BC-44E128EADC4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43-4A74-86BC-44E128EADC4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40-4C7C-94D8-8F5AB456F9C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40-4C7C-94D8-8F5AB456F9C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64-4ADE-A0D9-9A9E6F05EA3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64-4ADE-A0D9-9A9E6F05EA3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1032.8900000000001</c:v>
                </c:pt>
                <c:pt idx="1">
                  <c:v>887.52</c:v>
                </c:pt>
                <c:pt idx="2">
                  <c:v>792.61</c:v>
                </c:pt>
                <c:pt idx="3">
                  <c:v>911.72</c:v>
                </c:pt>
                <c:pt idx="4">
                  <c:v>899.44</c:v>
                </c:pt>
              </c:numCache>
            </c:numRef>
          </c:val>
          <c:extLst>
            <c:ext xmlns:c16="http://schemas.microsoft.com/office/drawing/2014/chart" uri="{C3380CC4-5D6E-409C-BE32-E72D297353CC}">
              <c16:uniqueId val="{00000000-F4A4-4AAE-B65B-F1113AC681B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F4A4-4AAE-B65B-F1113AC681B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34.64</c:v>
                </c:pt>
                <c:pt idx="1">
                  <c:v>39.94</c:v>
                </c:pt>
                <c:pt idx="2">
                  <c:v>36.53</c:v>
                </c:pt>
                <c:pt idx="3">
                  <c:v>26.31</c:v>
                </c:pt>
                <c:pt idx="4">
                  <c:v>27.51</c:v>
                </c:pt>
              </c:numCache>
            </c:numRef>
          </c:val>
          <c:extLst>
            <c:ext xmlns:c16="http://schemas.microsoft.com/office/drawing/2014/chart" uri="{C3380CC4-5D6E-409C-BE32-E72D297353CC}">
              <c16:uniqueId val="{00000000-FC36-4F16-99CB-1B3B8B68EB9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FC36-4F16-99CB-1B3B8B68EB9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501.64</c:v>
                </c:pt>
                <c:pt idx="1">
                  <c:v>433.13</c:v>
                </c:pt>
                <c:pt idx="2">
                  <c:v>478.44</c:v>
                </c:pt>
                <c:pt idx="3">
                  <c:v>535.58000000000004</c:v>
                </c:pt>
                <c:pt idx="4">
                  <c:v>463.86</c:v>
                </c:pt>
              </c:numCache>
            </c:numRef>
          </c:val>
          <c:extLst>
            <c:ext xmlns:c16="http://schemas.microsoft.com/office/drawing/2014/chart" uri="{C3380CC4-5D6E-409C-BE32-E72D297353CC}">
              <c16:uniqueId val="{00000000-A7AE-4543-AA3D-2D3B620B64D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A7AE-4543-AA3D-2D3B620B64D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U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幌加内町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1261</v>
      </c>
      <c r="AM8" s="36"/>
      <c r="AN8" s="36"/>
      <c r="AO8" s="36"/>
      <c r="AP8" s="36"/>
      <c r="AQ8" s="36"/>
      <c r="AR8" s="36"/>
      <c r="AS8" s="36"/>
      <c r="AT8" s="37">
        <f>データ!$S$6</f>
        <v>767.04</v>
      </c>
      <c r="AU8" s="37"/>
      <c r="AV8" s="37"/>
      <c r="AW8" s="37"/>
      <c r="AX8" s="37"/>
      <c r="AY8" s="37"/>
      <c r="AZ8" s="37"/>
      <c r="BA8" s="37"/>
      <c r="BB8" s="37">
        <f>データ!$T$6</f>
        <v>1.64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94.17</v>
      </c>
      <c r="Q10" s="37"/>
      <c r="R10" s="37"/>
      <c r="S10" s="37"/>
      <c r="T10" s="37"/>
      <c r="U10" s="37"/>
      <c r="V10" s="37"/>
      <c r="W10" s="36">
        <f>データ!$Q$6</f>
        <v>2991</v>
      </c>
      <c r="X10" s="36"/>
      <c r="Y10" s="36"/>
      <c r="Z10" s="36"/>
      <c r="AA10" s="36"/>
      <c r="AB10" s="36"/>
      <c r="AC10" s="36"/>
      <c r="AD10" s="2"/>
      <c r="AE10" s="2"/>
      <c r="AF10" s="2"/>
      <c r="AG10" s="2"/>
      <c r="AH10" s="2"/>
      <c r="AI10" s="2"/>
      <c r="AJ10" s="2"/>
      <c r="AK10" s="2"/>
      <c r="AL10" s="36">
        <f>データ!$U$6</f>
        <v>1163</v>
      </c>
      <c r="AM10" s="36"/>
      <c r="AN10" s="36"/>
      <c r="AO10" s="36"/>
      <c r="AP10" s="36"/>
      <c r="AQ10" s="36"/>
      <c r="AR10" s="36"/>
      <c r="AS10" s="36"/>
      <c r="AT10" s="37">
        <f>データ!$V$6</f>
        <v>71.12</v>
      </c>
      <c r="AU10" s="37"/>
      <c r="AV10" s="37"/>
      <c r="AW10" s="37"/>
      <c r="AX10" s="37"/>
      <c r="AY10" s="37"/>
      <c r="AZ10" s="37"/>
      <c r="BA10" s="37"/>
      <c r="BB10" s="37">
        <f>データ!$W$6</f>
        <v>16.350000000000001</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117</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116</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115</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FaurNOtAH6jGBxuQeSZdk8Qj7dxXDnkL22mVaR67th3i/pxqBoAOGUV14MDLJxt+x8Tor5e0Y3TLKPAZB2MfLQ==" saltValue="dtlzKU+1p6pSRMztMv0Sh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14729</v>
      </c>
      <c r="D6" s="20">
        <f t="shared" si="3"/>
        <v>47</v>
      </c>
      <c r="E6" s="20">
        <f t="shared" si="3"/>
        <v>1</v>
      </c>
      <c r="F6" s="20">
        <f t="shared" si="3"/>
        <v>0</v>
      </c>
      <c r="G6" s="20">
        <f t="shared" si="3"/>
        <v>0</v>
      </c>
      <c r="H6" s="20" t="str">
        <f t="shared" si="3"/>
        <v>北海道　幌加内町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94.17</v>
      </c>
      <c r="Q6" s="21">
        <f t="shared" si="3"/>
        <v>2991</v>
      </c>
      <c r="R6" s="21">
        <f t="shared" si="3"/>
        <v>1261</v>
      </c>
      <c r="S6" s="21">
        <f t="shared" si="3"/>
        <v>767.04</v>
      </c>
      <c r="T6" s="21">
        <f t="shared" si="3"/>
        <v>1.64</v>
      </c>
      <c r="U6" s="21">
        <f t="shared" si="3"/>
        <v>1163</v>
      </c>
      <c r="V6" s="21">
        <f t="shared" si="3"/>
        <v>71.12</v>
      </c>
      <c r="W6" s="21">
        <f t="shared" si="3"/>
        <v>16.350000000000001</v>
      </c>
      <c r="X6" s="22">
        <f>IF(X7="",NA(),X7)</f>
        <v>40.24</v>
      </c>
      <c r="Y6" s="22">
        <f t="shared" ref="Y6:AG6" si="4">IF(Y7="",NA(),Y7)</f>
        <v>43.1</v>
      </c>
      <c r="Z6" s="22">
        <f t="shared" si="4"/>
        <v>38.9</v>
      </c>
      <c r="AA6" s="22">
        <f t="shared" si="4"/>
        <v>35.54</v>
      </c>
      <c r="AB6" s="22">
        <f t="shared" si="4"/>
        <v>40.06</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1032.8900000000001</v>
      </c>
      <c r="BF6" s="22">
        <f t="shared" ref="BF6:BN6" si="7">IF(BF7="",NA(),BF7)</f>
        <v>887.52</v>
      </c>
      <c r="BG6" s="22">
        <f t="shared" si="7"/>
        <v>792.61</v>
      </c>
      <c r="BH6" s="22">
        <f t="shared" si="7"/>
        <v>911.72</v>
      </c>
      <c r="BI6" s="22">
        <f t="shared" si="7"/>
        <v>899.44</v>
      </c>
      <c r="BJ6" s="22">
        <f t="shared" si="7"/>
        <v>1183.92</v>
      </c>
      <c r="BK6" s="22">
        <f t="shared" si="7"/>
        <v>1128.72</v>
      </c>
      <c r="BL6" s="22">
        <f t="shared" si="7"/>
        <v>1125.25</v>
      </c>
      <c r="BM6" s="22">
        <f t="shared" si="7"/>
        <v>1157.05</v>
      </c>
      <c r="BN6" s="22">
        <f t="shared" si="7"/>
        <v>1228.8</v>
      </c>
      <c r="BO6" s="21" t="str">
        <f>IF(BO7="","",IF(BO7="-","【-】","【"&amp;SUBSTITUTE(TEXT(BO7,"#,##0.00"),"-","△")&amp;"】"))</f>
        <v>【1,045.20】</v>
      </c>
      <c r="BP6" s="22">
        <f>IF(BP7="",NA(),BP7)</f>
        <v>34.64</v>
      </c>
      <c r="BQ6" s="22">
        <f t="shared" ref="BQ6:BY6" si="8">IF(BQ7="",NA(),BQ7)</f>
        <v>39.94</v>
      </c>
      <c r="BR6" s="22">
        <f t="shared" si="8"/>
        <v>36.53</v>
      </c>
      <c r="BS6" s="22">
        <f t="shared" si="8"/>
        <v>26.31</v>
      </c>
      <c r="BT6" s="22">
        <f t="shared" si="8"/>
        <v>27.51</v>
      </c>
      <c r="BU6" s="22">
        <f t="shared" si="8"/>
        <v>42.5</v>
      </c>
      <c r="BV6" s="22">
        <f t="shared" si="8"/>
        <v>41.84</v>
      </c>
      <c r="BW6" s="22">
        <f t="shared" si="8"/>
        <v>41.44</v>
      </c>
      <c r="BX6" s="22">
        <f t="shared" si="8"/>
        <v>37.65</v>
      </c>
      <c r="BY6" s="22">
        <f t="shared" si="8"/>
        <v>37.31</v>
      </c>
      <c r="BZ6" s="21" t="str">
        <f>IF(BZ7="","",IF(BZ7="-","【-】","【"&amp;SUBSTITUTE(TEXT(BZ7,"#,##0.00"),"-","△")&amp;"】"))</f>
        <v>【49.51】</v>
      </c>
      <c r="CA6" s="22">
        <f>IF(CA7="",NA(),CA7)</f>
        <v>501.64</v>
      </c>
      <c r="CB6" s="22">
        <f t="shared" ref="CB6:CJ6" si="9">IF(CB7="",NA(),CB7)</f>
        <v>433.13</v>
      </c>
      <c r="CC6" s="22">
        <f t="shared" si="9"/>
        <v>478.44</v>
      </c>
      <c r="CD6" s="22">
        <f t="shared" si="9"/>
        <v>535.58000000000004</v>
      </c>
      <c r="CE6" s="22">
        <f t="shared" si="9"/>
        <v>463.86</v>
      </c>
      <c r="CF6" s="22">
        <f t="shared" si="9"/>
        <v>377.72</v>
      </c>
      <c r="CG6" s="22">
        <f t="shared" si="9"/>
        <v>390.47</v>
      </c>
      <c r="CH6" s="22">
        <f t="shared" si="9"/>
        <v>403.61</v>
      </c>
      <c r="CI6" s="22">
        <f t="shared" si="9"/>
        <v>442.82</v>
      </c>
      <c r="CJ6" s="22">
        <f t="shared" si="9"/>
        <v>425.76</v>
      </c>
      <c r="CK6" s="21" t="str">
        <f>IF(CK7="","",IF(CK7="-","【-】","【"&amp;SUBSTITUTE(TEXT(CK7,"#,##0.00"),"-","△")&amp;"】"))</f>
        <v>【317.14】</v>
      </c>
      <c r="CL6" s="22">
        <f>IF(CL7="",NA(),CL7)</f>
        <v>64.42</v>
      </c>
      <c r="CM6" s="22">
        <f t="shared" ref="CM6:CU6" si="10">IF(CM7="",NA(),CM7)</f>
        <v>65.48</v>
      </c>
      <c r="CN6" s="22">
        <f t="shared" si="10"/>
        <v>70.790000000000006</v>
      </c>
      <c r="CO6" s="22">
        <f t="shared" si="10"/>
        <v>69.84</v>
      </c>
      <c r="CP6" s="22">
        <f t="shared" si="10"/>
        <v>65.66</v>
      </c>
      <c r="CQ6" s="22">
        <f t="shared" si="10"/>
        <v>48.01</v>
      </c>
      <c r="CR6" s="22">
        <f t="shared" si="10"/>
        <v>49.08</v>
      </c>
      <c r="CS6" s="22">
        <f t="shared" si="10"/>
        <v>51.46</v>
      </c>
      <c r="CT6" s="22">
        <f t="shared" si="10"/>
        <v>51.84</v>
      </c>
      <c r="CU6" s="22">
        <f t="shared" si="10"/>
        <v>52.34</v>
      </c>
      <c r="CV6" s="21" t="str">
        <f>IF(CV7="","",IF(CV7="-","【-】","【"&amp;SUBSTITUTE(TEXT(CV7,"#,##0.00"),"-","△")&amp;"】"))</f>
        <v>【55.00】</v>
      </c>
      <c r="CW6" s="22">
        <f>IF(CW7="",NA(),CW7)</f>
        <v>71.19</v>
      </c>
      <c r="CX6" s="22">
        <f t="shared" ref="CX6:DF6" si="11">IF(CX7="",NA(),CX7)</f>
        <v>72.55</v>
      </c>
      <c r="CY6" s="22">
        <f t="shared" si="11"/>
        <v>65.849999999999994</v>
      </c>
      <c r="CZ6" s="22">
        <f t="shared" si="11"/>
        <v>63.86</v>
      </c>
      <c r="DA6" s="22">
        <f t="shared" si="11"/>
        <v>63.3</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14729</v>
      </c>
      <c r="D7" s="24">
        <v>47</v>
      </c>
      <c r="E7" s="24">
        <v>1</v>
      </c>
      <c r="F7" s="24">
        <v>0</v>
      </c>
      <c r="G7" s="24">
        <v>0</v>
      </c>
      <c r="H7" s="24" t="s">
        <v>96</v>
      </c>
      <c r="I7" s="24" t="s">
        <v>97</v>
      </c>
      <c r="J7" s="24" t="s">
        <v>98</v>
      </c>
      <c r="K7" s="24" t="s">
        <v>99</v>
      </c>
      <c r="L7" s="24" t="s">
        <v>100</v>
      </c>
      <c r="M7" s="24" t="s">
        <v>101</v>
      </c>
      <c r="N7" s="25" t="s">
        <v>102</v>
      </c>
      <c r="O7" s="25" t="s">
        <v>103</v>
      </c>
      <c r="P7" s="25">
        <v>94.17</v>
      </c>
      <c r="Q7" s="25">
        <v>2991</v>
      </c>
      <c r="R7" s="25">
        <v>1261</v>
      </c>
      <c r="S7" s="25">
        <v>767.04</v>
      </c>
      <c r="T7" s="25">
        <v>1.64</v>
      </c>
      <c r="U7" s="25">
        <v>1163</v>
      </c>
      <c r="V7" s="25">
        <v>71.12</v>
      </c>
      <c r="W7" s="25">
        <v>16.350000000000001</v>
      </c>
      <c r="X7" s="25">
        <v>40.24</v>
      </c>
      <c r="Y7" s="25">
        <v>43.1</v>
      </c>
      <c r="Z7" s="25">
        <v>38.9</v>
      </c>
      <c r="AA7" s="25">
        <v>35.54</v>
      </c>
      <c r="AB7" s="25">
        <v>40.06</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1032.8900000000001</v>
      </c>
      <c r="BF7" s="25">
        <v>887.52</v>
      </c>
      <c r="BG7" s="25">
        <v>792.61</v>
      </c>
      <c r="BH7" s="25">
        <v>911.72</v>
      </c>
      <c r="BI7" s="25">
        <v>899.44</v>
      </c>
      <c r="BJ7" s="25">
        <v>1183.92</v>
      </c>
      <c r="BK7" s="25">
        <v>1128.72</v>
      </c>
      <c r="BL7" s="25">
        <v>1125.25</v>
      </c>
      <c r="BM7" s="25">
        <v>1157.05</v>
      </c>
      <c r="BN7" s="25">
        <v>1228.8</v>
      </c>
      <c r="BO7" s="25">
        <v>1045.2</v>
      </c>
      <c r="BP7" s="25">
        <v>34.64</v>
      </c>
      <c r="BQ7" s="25">
        <v>39.94</v>
      </c>
      <c r="BR7" s="25">
        <v>36.53</v>
      </c>
      <c r="BS7" s="25">
        <v>26.31</v>
      </c>
      <c r="BT7" s="25">
        <v>27.51</v>
      </c>
      <c r="BU7" s="25">
        <v>42.5</v>
      </c>
      <c r="BV7" s="25">
        <v>41.84</v>
      </c>
      <c r="BW7" s="25">
        <v>41.44</v>
      </c>
      <c r="BX7" s="25">
        <v>37.65</v>
      </c>
      <c r="BY7" s="25">
        <v>37.31</v>
      </c>
      <c r="BZ7" s="25">
        <v>49.51</v>
      </c>
      <c r="CA7" s="25">
        <v>501.64</v>
      </c>
      <c r="CB7" s="25">
        <v>433.13</v>
      </c>
      <c r="CC7" s="25">
        <v>478.44</v>
      </c>
      <c r="CD7" s="25">
        <v>535.58000000000004</v>
      </c>
      <c r="CE7" s="25">
        <v>463.86</v>
      </c>
      <c r="CF7" s="25">
        <v>377.72</v>
      </c>
      <c r="CG7" s="25">
        <v>390.47</v>
      </c>
      <c r="CH7" s="25">
        <v>403.61</v>
      </c>
      <c r="CI7" s="25">
        <v>442.82</v>
      </c>
      <c r="CJ7" s="25">
        <v>425.76</v>
      </c>
      <c r="CK7" s="25">
        <v>317.14</v>
      </c>
      <c r="CL7" s="25">
        <v>64.42</v>
      </c>
      <c r="CM7" s="25">
        <v>65.48</v>
      </c>
      <c r="CN7" s="25">
        <v>70.790000000000006</v>
      </c>
      <c r="CO7" s="25">
        <v>69.84</v>
      </c>
      <c r="CP7" s="25">
        <v>65.66</v>
      </c>
      <c r="CQ7" s="25">
        <v>48.01</v>
      </c>
      <c r="CR7" s="25">
        <v>49.08</v>
      </c>
      <c r="CS7" s="25">
        <v>51.46</v>
      </c>
      <c r="CT7" s="25">
        <v>51.84</v>
      </c>
      <c r="CU7" s="25">
        <v>52.34</v>
      </c>
      <c r="CV7" s="25">
        <v>55</v>
      </c>
      <c r="CW7" s="25">
        <v>71.19</v>
      </c>
      <c r="CX7" s="25">
        <v>72.55</v>
      </c>
      <c r="CY7" s="25">
        <v>65.849999999999994</v>
      </c>
      <c r="CZ7" s="25">
        <v>63.86</v>
      </c>
      <c r="DA7" s="25">
        <v>63.3</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112</v>
      </c>
      <c r="D13" t="s">
        <v>113</v>
      </c>
      <c r="E13" t="s">
        <v>111</v>
      </c>
      <c r="F13" t="s">
        <v>111</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塩地 勇斗</cp:lastModifiedBy>
  <cp:lastPrinted>2025-02-03T05:54:41Z</cp:lastPrinted>
  <dcterms:created xsi:type="dcterms:W3CDTF">2025-01-24T06:38:56Z</dcterms:created>
  <dcterms:modified xsi:type="dcterms:W3CDTF">2025-02-03T05:54:43Z</dcterms:modified>
  <cp:category/>
</cp:coreProperties>
</file>